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eeikaiwa-my.sharepoint.com/personal/dan_tmeeikaiwa_onmicrosoft_com/Documents/Desktop/video lessons/pub/"/>
    </mc:Choice>
  </mc:AlternateContent>
  <xr:revisionPtr revIDLastSave="24" documentId="13_ncr:1_{A891AE0C-8B04-4A28-8AC4-3D94BEB79BA5}" xr6:coauthVersionLast="47" xr6:coauthVersionMax="47" xr10:uidLastSave="{9E9C698A-DC16-4698-96AF-F81A363D2AC4}"/>
  <bookViews>
    <workbookView xWindow="-110" yWindow="-110" windowWidth="19420" windowHeight="10420" activeTab="1" xr2:uid="{8F29AC6F-A48F-45B2-BA7F-24D464403E69}"/>
  </bookViews>
  <sheets>
    <sheet name="EXCELのインテラクティブワークシートをやりたい方" sheetId="3" r:id="rId1"/>
    <sheet name="プリントだけしたい方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" l="1"/>
  <c r="O13" i="3" s="1"/>
  <c r="L14" i="3"/>
  <c r="O14" i="3" s="1"/>
  <c r="L59" i="3"/>
  <c r="O62" i="3" s="1"/>
  <c r="L55" i="3"/>
  <c r="O58" i="3" s="1"/>
  <c r="L51" i="3"/>
  <c r="O51" i="3" s="1"/>
  <c r="L46" i="3"/>
  <c r="O49" i="3" s="1"/>
  <c r="L42" i="3"/>
  <c r="O45" i="3" s="1"/>
  <c r="L38" i="3"/>
  <c r="O38" i="3" s="1"/>
  <c r="L34" i="3"/>
  <c r="O37" i="3" s="1"/>
  <c r="L30" i="3"/>
  <c r="N30" i="3" s="1"/>
  <c r="L26" i="3"/>
  <c r="O29" i="3" s="1"/>
  <c r="L22" i="3"/>
  <c r="O25" i="3" s="1"/>
  <c r="L18" i="3"/>
  <c r="N18" i="3" s="1"/>
  <c r="O55" i="3" l="1"/>
  <c r="O34" i="3"/>
  <c r="O59" i="3"/>
  <c r="N34" i="3"/>
  <c r="O21" i="3"/>
  <c r="N42" i="3"/>
  <c r="O41" i="3"/>
  <c r="O22" i="3"/>
  <c r="O42" i="3"/>
  <c r="N22" i="3"/>
  <c r="O46" i="3"/>
  <c r="N26" i="3"/>
  <c r="N55" i="3"/>
  <c r="O26" i="3"/>
  <c r="N59" i="3"/>
  <c r="N14" i="3"/>
  <c r="O17" i="3"/>
  <c r="N51" i="3"/>
  <c r="O18" i="3"/>
  <c r="O30" i="3"/>
  <c r="O54" i="3"/>
  <c r="O33" i="3"/>
  <c r="N46" i="3"/>
  <c r="N38" i="3"/>
  <c r="O10" i="3"/>
  <c r="N10" i="3"/>
</calcChain>
</file>

<file path=xl/sharedStrings.xml><?xml version="1.0" encoding="utf-8"?>
<sst xmlns="http://schemas.openxmlformats.org/spreadsheetml/2006/main" count="293" uniqueCount="94">
  <si>
    <t>milk. I'll have to go to the shops later.</t>
    <phoneticPr fontId="1"/>
  </si>
  <si>
    <t>She warned them</t>
    <phoneticPr fontId="1"/>
  </si>
  <si>
    <t>The pub</t>
    <phoneticPr fontId="1"/>
  </si>
  <si>
    <t>was always buying the customers drinks.</t>
    <phoneticPr fontId="1"/>
  </si>
  <si>
    <t xml:space="preserve">Children should be </t>
    <phoneticPr fontId="1"/>
  </si>
  <si>
    <t>from having cellphones.</t>
    <phoneticPr fontId="1"/>
  </si>
  <si>
    <t>the terrible weather we've been having, my plants have all died.</t>
    <phoneticPr fontId="1"/>
  </si>
  <si>
    <t>I thought the vaccination would have terrible side</t>
    <phoneticPr fontId="1"/>
  </si>
  <si>
    <t>（副作用）</t>
    <phoneticPr fontId="1"/>
  </si>
  <si>
    <t>I was worried about the new tax laws but actually they don't</t>
    <phoneticPr fontId="1"/>
  </si>
  <si>
    <t>me at all.</t>
    <phoneticPr fontId="1"/>
  </si>
  <si>
    <t>I love watching the soccer at</t>
    <phoneticPr fontId="1"/>
  </si>
  <si>
    <t>It's really hot and I know a really good</t>
    <phoneticPr fontId="1"/>
  </si>
  <si>
    <t>No more thank you. I don't want to get</t>
    <phoneticPr fontId="1"/>
  </si>
  <si>
    <t>Look at that man. He's totally</t>
    <phoneticPr fontId="1"/>
  </si>
  <si>
    <t>. He can't even stand up.</t>
    <phoneticPr fontId="1"/>
  </si>
  <si>
    <t>. I have to work tomorrow.</t>
    <phoneticPr fontId="1"/>
  </si>
  <si>
    <t>. It's a great atmosphere.</t>
    <phoneticPr fontId="1"/>
  </si>
  <si>
    <t>run in to</t>
    <phoneticPr fontId="1"/>
  </si>
  <si>
    <t>run out of</t>
    <phoneticPr fontId="1"/>
  </si>
  <si>
    <t>run out for</t>
    <phoneticPr fontId="1"/>
  </si>
  <si>
    <t>a)</t>
    <phoneticPr fontId="1"/>
  </si>
  <si>
    <t>b)</t>
    <phoneticPr fontId="1"/>
  </si>
  <si>
    <t>c)</t>
    <phoneticPr fontId="1"/>
  </si>
  <si>
    <t>1)</t>
    <phoneticPr fontId="1"/>
  </si>
  <si>
    <t>2)</t>
    <phoneticPr fontId="1"/>
  </si>
  <si>
    <t>celebration</t>
    <phoneticPr fontId="1"/>
  </si>
  <si>
    <t>bank</t>
    <phoneticPr fontId="1"/>
  </si>
  <si>
    <t>postal</t>
    <phoneticPr fontId="1"/>
  </si>
  <si>
    <t>holiday.</t>
    <phoneticPr fontId="1"/>
  </si>
  <si>
    <t>Today's a</t>
    <phoneticPr fontId="1"/>
  </si>
  <si>
    <t>a) to open not</t>
    <phoneticPr fontId="1"/>
  </si>
  <si>
    <t>b) not to open</t>
    <phoneticPr fontId="1"/>
  </si>
  <si>
    <t>c) open to not</t>
    <phoneticPr fontId="1"/>
  </si>
  <si>
    <t>the box but they ignored her.</t>
    <phoneticPr fontId="1"/>
  </si>
  <si>
    <t>3)</t>
    <phoneticPr fontId="1"/>
  </si>
  <si>
    <t>4)</t>
    <phoneticPr fontId="1"/>
  </si>
  <si>
    <t>landlard</t>
    <phoneticPr fontId="1"/>
  </si>
  <si>
    <t>land manager</t>
    <phoneticPr fontId="1"/>
  </si>
  <si>
    <t>landlord</t>
    <phoneticPr fontId="1"/>
  </si>
  <si>
    <t>5)</t>
    <phoneticPr fontId="1"/>
  </si>
  <si>
    <t>banned</t>
    <phoneticPr fontId="1"/>
  </si>
  <si>
    <t>ban</t>
    <phoneticPr fontId="1"/>
  </si>
  <si>
    <t>banning</t>
    <phoneticPr fontId="1"/>
  </si>
  <si>
    <t>6)</t>
    <phoneticPr fontId="1"/>
  </si>
  <si>
    <t>with</t>
    <phoneticPr fontId="1"/>
  </si>
  <si>
    <t>by</t>
    <phoneticPr fontId="1"/>
  </si>
  <si>
    <t>for</t>
    <phoneticPr fontId="1"/>
  </si>
  <si>
    <t>7)</t>
    <phoneticPr fontId="1"/>
  </si>
  <si>
    <t>affects</t>
    <phoneticPr fontId="1"/>
  </si>
  <si>
    <t>effects</t>
    <phoneticPr fontId="1"/>
  </si>
  <si>
    <t>uses</t>
    <phoneticPr fontId="1"/>
  </si>
  <si>
    <t>8)</t>
    <phoneticPr fontId="1"/>
  </si>
  <si>
    <t>9)</t>
    <phoneticPr fontId="1"/>
  </si>
  <si>
    <t>the boozer</t>
    <phoneticPr fontId="1"/>
  </si>
  <si>
    <t>the booze</t>
    <phoneticPr fontId="1"/>
  </si>
  <si>
    <t>the grub</t>
    <phoneticPr fontId="1"/>
  </si>
  <si>
    <t>10)</t>
    <phoneticPr fontId="1"/>
  </si>
  <si>
    <t>watering hole</t>
    <phoneticPr fontId="1"/>
  </si>
  <si>
    <t>booze</t>
    <phoneticPr fontId="1"/>
  </si>
  <si>
    <t>grub</t>
    <phoneticPr fontId="1"/>
  </si>
  <si>
    <t>11)</t>
    <phoneticPr fontId="1"/>
  </si>
  <si>
    <t>boozer</t>
    <phoneticPr fontId="1"/>
  </si>
  <si>
    <t>drink</t>
    <phoneticPr fontId="1"/>
  </si>
  <si>
    <t>drank</t>
    <phoneticPr fontId="1"/>
  </si>
  <si>
    <t>drunk</t>
    <phoneticPr fontId="1"/>
  </si>
  <si>
    <t>waster</t>
    <phoneticPr fontId="1"/>
  </si>
  <si>
    <t>wasted</t>
    <phoneticPr fontId="1"/>
  </si>
  <si>
    <t>wasting</t>
    <phoneticPr fontId="1"/>
  </si>
  <si>
    <t>12)</t>
    <phoneticPr fontId="1"/>
  </si>
  <si>
    <t>13)</t>
    <phoneticPr fontId="1"/>
  </si>
  <si>
    <t>just around the corner.</t>
    <phoneticPr fontId="1"/>
  </si>
  <si>
    <t xml:space="preserve"> Let's stop for some</t>
    <phoneticPr fontId="1"/>
  </si>
  <si>
    <t xml:space="preserve">I'd like to wish the bride and groom a life of happiness and laughter so please </t>
    <phoneticPr fontId="1"/>
  </si>
  <si>
    <t>raise your glass and</t>
  </si>
  <si>
    <t>の</t>
    <phoneticPr fontId="1"/>
  </si>
  <si>
    <t>　^</t>
    <phoneticPr fontId="1"/>
  </si>
  <si>
    <t>　ひ</t>
    <phoneticPr fontId="1"/>
  </si>
  <si>
    <t>affect</t>
    <phoneticPr fontId="1"/>
  </si>
  <si>
    <t>effect</t>
    <phoneticPr fontId="1"/>
  </si>
  <si>
    <t>cheers</t>
    <phoneticPr fontId="1"/>
  </si>
  <si>
    <t>cheer up</t>
    <phoneticPr fontId="1"/>
  </si>
  <si>
    <t>cheerio</t>
    <phoneticPr fontId="1"/>
  </si>
  <si>
    <t>b) open to not</t>
    <phoneticPr fontId="1"/>
  </si>
  <si>
    <t>c) not to open</t>
    <phoneticPr fontId="1"/>
  </si>
  <si>
    <t>use</t>
    <phoneticPr fontId="1"/>
  </si>
  <si>
    <t>Oh dear, it looks like we have</t>
    <phoneticPr fontId="1"/>
  </si>
  <si>
    <t>1) b 2) b 3) c 4) c 5) a 6) c 7) b 8) a 9) c 10) c, a 11) c 12) b 13) a</t>
    <phoneticPr fontId="1"/>
  </si>
  <si>
    <t>ANSWERS:</t>
    <phoneticPr fontId="1"/>
  </si>
  <si>
    <t>You can't today all the shops are closed.</t>
    <phoneticPr fontId="1"/>
  </si>
  <si>
    <t>Instructions:</t>
    <phoneticPr fontId="1"/>
  </si>
  <si>
    <t>Type the words exactly as they are written in the answer e.g. run out of in the grey box.</t>
    <phoneticPr fontId="1"/>
  </si>
  <si>
    <t xml:space="preserve"> Let's stop for some food.</t>
    <phoneticPr fontId="1"/>
  </si>
  <si>
    <t>(If your answer is correct, you will see the word CHEERS, if not 頑張れ！)</t>
    <rPh sb="65" eb="67">
      <t>ガンバ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</si>
</sst>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0"/>
      <name val="KrazyKoo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3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gradientFill degree="135">
          <stop position="0">
            <color rgb="FFFFCCFF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CFF"/>
          </stop>
        </gradientFill>
      </fill>
    </dxf>
    <dxf>
      <fill>
        <gradientFill type="path" left="1" right="1" top="1" bottom="1">
          <stop position="0">
            <color theme="0"/>
          </stop>
          <stop position="1">
            <color rgb="FFFFCCFF"/>
          </stop>
        </gradient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gradientFill type="path">
          <stop position="0">
            <color theme="0"/>
          </stop>
          <stop position="1">
            <color rgb="FFFFCCFF"/>
          </stop>
        </gradientFill>
      </fill>
    </dxf>
    <dxf>
      <fill>
        <gradientFill degree="45">
          <stop position="0">
            <color theme="0"/>
          </stop>
          <stop position="1">
            <color rgb="FFFFCC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CFF"/>
          </stop>
        </gradientFill>
      </fill>
    </dxf>
    <dxf>
      <fill>
        <gradientFill degree="45">
          <stop position="0">
            <color theme="0"/>
          </stop>
          <stop position="1">
            <color rgb="FFFFCCFF"/>
          </stop>
        </gradientFill>
      </fill>
    </dxf>
    <dxf>
      <fill>
        <gradientFill degree="90">
          <stop position="0">
            <color theme="0"/>
          </stop>
          <stop position="0.5">
            <color rgb="FFFFCCFF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C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CCFF"/>
          </stop>
        </gradientFill>
      </fill>
    </dxf>
    <dxf>
      <fill>
        <gradientFill type="path" left="1" right="1" top="1" bottom="1">
          <stop position="0">
            <color theme="0"/>
          </stop>
          <stop position="1">
            <color rgb="FFFFCCFF"/>
          </stop>
        </gradientFill>
      </fill>
    </dxf>
    <dxf>
      <fill>
        <gradientFill type="path" left="1" right="1" top="1" bottom="1">
          <stop position="0">
            <color theme="0"/>
          </stop>
          <stop position="1">
            <color rgb="FFFFCCFF"/>
          </stop>
        </gradientFill>
      </fill>
    </dxf>
    <dxf>
      <fill>
        <gradientFill type="path" left="1" right="1" top="1" bottom="1">
          <stop position="0">
            <color theme="0"/>
          </stop>
          <stop position="1">
            <color rgb="FFFFCCFF"/>
          </stop>
        </gradient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clipartbest.com/pub-cartoon" TargetMode="External"/><Relationship Id="rId1" Type="http://schemas.openxmlformats.org/officeDocument/2006/relationships/image" Target="../media/image1.jpeg"/><Relationship Id="rId4" Type="http://schemas.openxmlformats.org/officeDocument/2006/relationships/hyperlink" Target="http://www.flickr.com/photos/mikecattell/4140442982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flickr.com/photos/mikecattell/4140442982/" TargetMode="External"/><Relationship Id="rId1" Type="http://schemas.openxmlformats.org/officeDocument/2006/relationships/image" Target="../media/image2.jpeg"/><Relationship Id="rId4" Type="http://schemas.openxmlformats.org/officeDocument/2006/relationships/hyperlink" Target="http://www.clipartbest.com/pub-carto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146050</xdr:colOff>
      <xdr:row>1</xdr:row>
      <xdr:rowOff>0</xdr:rowOff>
    </xdr:from>
    <xdr:to>
      <xdr:col>9</xdr:col>
      <xdr:colOff>419100</xdr:colOff>
      <xdr:row>4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9B60CDB-635C-4129-AA34-5BB79C6A14AA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3575050" cy="863600"/>
        </a:xfrm>
        <a:prstGeom prst="ellipse">
          <a:avLst/>
        </a:prstGeom>
        <a:solidFill>
          <a:srgbClr val="00B050"/>
        </a:solidFill>
        <a:ln w="2540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508000</xdr:colOff>
      <xdr:row>1</xdr:row>
      <xdr:rowOff>88900</xdr:rowOff>
    </xdr:from>
    <xdr:to>
      <xdr:col>10</xdr:col>
      <xdr:colOff>406400</xdr:colOff>
      <xdr:row>4</xdr:row>
      <xdr:rowOff>82550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EF825D8-50B0-4879-B876-ECFCD2F54EE4}"/>
            </a:ext>
          </a:extLst>
        </xdr:cNvPr>
        <xdr:cNvSpPr txBox="1">
          <a:spLocks noChangeArrowheads="1"/>
        </xdr:cNvSpPr>
      </xdr:nvSpPr>
      <xdr:spPr bwMode="auto">
        <a:xfrm>
          <a:off x="1390650" y="88900"/>
          <a:ext cx="3860800" cy="679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EFEFE"/>
              </a:solidFill>
              <a:latin typeface="Captain Howdy"/>
            </a:rPr>
            <a:t>Pub Words</a:t>
          </a:r>
        </a:p>
        <a:p>
          <a:pPr algn="l" rtl="0">
            <a:defRPr sz="1000"/>
          </a:pPr>
          <a:endParaRPr lang="ja-JP" altLang="en-US" sz="4800" b="0" i="0" u="none" strike="noStrike" baseline="0">
            <a:solidFill>
              <a:srgbClr val="FEFEFE"/>
            </a:solidFill>
            <a:latin typeface="Captain Howdy"/>
          </a:endParaRPr>
        </a:p>
      </xdr:txBody>
    </xdr:sp>
    <xdr:clientData/>
  </xdr:twoCellAnchor>
  <xdr:twoCellAnchor editAs="oneCell">
    <xdr:from>
      <xdr:col>2</xdr:col>
      <xdr:colOff>57150</xdr:colOff>
      <xdr:row>63</xdr:row>
      <xdr:rowOff>31750</xdr:rowOff>
    </xdr:from>
    <xdr:to>
      <xdr:col>7</xdr:col>
      <xdr:colOff>25401</xdr:colOff>
      <xdr:row>75</xdr:row>
      <xdr:rowOff>131488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80262-2551-4058-B59A-C6EB2A4FD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041400" y="14033500"/>
          <a:ext cx="3270251" cy="28429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6349</xdr:colOff>
      <xdr:row>5</xdr:row>
      <xdr:rowOff>174147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931728-564A-A7D6-BC99-907664D34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0" y="0"/>
          <a:ext cx="2311399" cy="11901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104774</xdr:colOff>
      <xdr:row>5</xdr:row>
      <xdr:rowOff>52439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DA7A0D-27C1-46CC-A625-45953F86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0"/>
          <a:ext cx="2311399" cy="1190147"/>
        </a:xfrm>
        <a:prstGeom prst="rect">
          <a:avLst/>
        </a:prstGeom>
      </xdr:spPr>
    </xdr:pic>
    <xdr:clientData/>
  </xdr:twoCellAnchor>
  <xdr:twoCellAnchor>
    <xdr:from>
      <xdr:col>4</xdr:col>
      <xdr:colOff>193674</xdr:colOff>
      <xdr:row>0</xdr:row>
      <xdr:rowOff>116417</xdr:rowOff>
    </xdr:from>
    <xdr:to>
      <xdr:col>9</xdr:col>
      <xdr:colOff>466724</xdr:colOff>
      <xdr:row>4</xdr:row>
      <xdr:rowOff>66675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300C06FF-5992-40DA-B57A-218FBBABB4B6}"/>
            </a:ext>
          </a:extLst>
        </xdr:cNvPr>
        <xdr:cNvSpPr>
          <a:spLocks noChangeArrowheads="1"/>
        </xdr:cNvSpPr>
      </xdr:nvSpPr>
      <xdr:spPr bwMode="auto">
        <a:xfrm>
          <a:off x="2400299" y="116417"/>
          <a:ext cx="3580342" cy="860425"/>
        </a:xfrm>
        <a:prstGeom prst="ellipse">
          <a:avLst/>
        </a:prstGeom>
        <a:solidFill>
          <a:srgbClr val="00B050"/>
        </a:solidFill>
        <a:ln w="2540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146050</xdr:colOff>
      <xdr:row>43</xdr:row>
      <xdr:rowOff>5292</xdr:rowOff>
    </xdr:from>
    <xdr:to>
      <xdr:col>7</xdr:col>
      <xdr:colOff>419100</xdr:colOff>
      <xdr:row>46</xdr:row>
      <xdr:rowOff>183092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9AE19B0E-2B31-408F-9C3D-C28FABBD021D}"/>
            </a:ext>
          </a:extLst>
        </xdr:cNvPr>
        <xdr:cNvSpPr>
          <a:spLocks noChangeArrowheads="1"/>
        </xdr:cNvSpPr>
      </xdr:nvSpPr>
      <xdr:spPr bwMode="auto">
        <a:xfrm>
          <a:off x="1029758" y="8800042"/>
          <a:ext cx="3580342" cy="860425"/>
        </a:xfrm>
        <a:prstGeom prst="ellipse">
          <a:avLst/>
        </a:prstGeom>
        <a:solidFill>
          <a:srgbClr val="00B050"/>
        </a:solidFill>
        <a:ln w="25400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508000</xdr:colOff>
      <xdr:row>43</xdr:row>
      <xdr:rowOff>41274</xdr:rowOff>
    </xdr:from>
    <xdr:to>
      <xdr:col>7</xdr:col>
      <xdr:colOff>42333</xdr:colOff>
      <xdr:row>46</xdr:row>
      <xdr:rowOff>34924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9B86E2C-212F-4AF7-B708-BABB6ADCB644}"/>
            </a:ext>
          </a:extLst>
        </xdr:cNvPr>
        <xdr:cNvSpPr txBox="1">
          <a:spLocks noChangeArrowheads="1"/>
        </xdr:cNvSpPr>
      </xdr:nvSpPr>
      <xdr:spPr bwMode="auto">
        <a:xfrm>
          <a:off x="1391708" y="8836024"/>
          <a:ext cx="28416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FEFEFE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Pub Words</a:t>
          </a:r>
        </a:p>
        <a:p>
          <a:pPr algn="l" rtl="0">
            <a:defRPr sz="1000"/>
          </a:pPr>
          <a:endParaRPr lang="ja-JP" altLang="en-US" sz="6000" b="1" i="0" u="none" strike="noStrike" baseline="0">
            <a:solidFill>
              <a:srgbClr val="FEFEFE"/>
            </a:solidFill>
            <a:latin typeface="Captain Howdy"/>
          </a:endParaRPr>
        </a:p>
      </xdr:txBody>
    </xdr:sp>
    <xdr:clientData/>
  </xdr:twoCellAnchor>
  <xdr:twoCellAnchor editAs="oneCell">
    <xdr:from>
      <xdr:col>2</xdr:col>
      <xdr:colOff>338665</xdr:colOff>
      <xdr:row>68</xdr:row>
      <xdr:rowOff>189737</xdr:rowOff>
    </xdr:from>
    <xdr:to>
      <xdr:col>7</xdr:col>
      <xdr:colOff>328083</xdr:colOff>
      <xdr:row>81</xdr:row>
      <xdr:rowOff>5841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B57F8A-4FA5-4A23-A6DE-2A858C4C6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217082" y="14456070"/>
          <a:ext cx="3270251" cy="2842938"/>
        </a:xfrm>
        <a:prstGeom prst="rect">
          <a:avLst/>
        </a:prstGeom>
      </xdr:spPr>
    </xdr:pic>
    <xdr:clientData/>
  </xdr:twoCellAnchor>
  <xdr:twoCellAnchor>
    <xdr:from>
      <xdr:col>4</xdr:col>
      <xdr:colOff>587375</xdr:colOff>
      <xdr:row>0</xdr:row>
      <xdr:rowOff>153459</xdr:rowOff>
    </xdr:from>
    <xdr:to>
      <xdr:col>9</xdr:col>
      <xdr:colOff>121708</xdr:colOff>
      <xdr:row>3</xdr:row>
      <xdr:rowOff>147109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76E79EC-838B-456F-9DB7-BD2D2078BDEC}"/>
            </a:ext>
          </a:extLst>
        </xdr:cNvPr>
        <xdr:cNvSpPr txBox="1">
          <a:spLocks noChangeArrowheads="1"/>
        </xdr:cNvSpPr>
      </xdr:nvSpPr>
      <xdr:spPr bwMode="auto">
        <a:xfrm>
          <a:off x="2794000" y="153459"/>
          <a:ext cx="28416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FEFEFE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Pub Words</a:t>
          </a:r>
        </a:p>
        <a:p>
          <a:pPr algn="l" rtl="0">
            <a:defRPr sz="1000"/>
          </a:pPr>
          <a:endParaRPr lang="ja-JP" altLang="en-US" sz="6000" b="1" i="0" u="none" strike="noStrike" baseline="0">
            <a:solidFill>
              <a:srgbClr val="FEFEFE"/>
            </a:solidFill>
            <a:latin typeface="Captain Howd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AB7C-08C0-43C1-B3BA-B074207DA26C}">
  <sheetPr>
    <pageSetUpPr fitToPage="1"/>
  </sheetPr>
  <dimension ref="A1:O62"/>
  <sheetViews>
    <sheetView workbookViewId="0">
      <selection activeCell="Q4" sqref="Q4"/>
    </sheetView>
  </sheetViews>
  <sheetFormatPr defaultRowHeight="18" x14ac:dyDescent="0.55000000000000004"/>
  <cols>
    <col min="1" max="1" width="4.25" style="5" bestFit="1" customWidth="1"/>
    <col min="4" max="4" width="8.6640625" customWidth="1"/>
    <col min="14" max="14" width="2.08203125" customWidth="1"/>
    <col min="15" max="15" width="3.1640625" customWidth="1"/>
  </cols>
  <sheetData>
    <row r="1" spans="1:15" ht="8" customHeight="1" x14ac:dyDescent="0.55000000000000004"/>
    <row r="7" spans="1:15" x14ac:dyDescent="0.55000000000000004">
      <c r="A7" s="16" t="s">
        <v>90</v>
      </c>
      <c r="C7" s="16" t="s">
        <v>91</v>
      </c>
    </row>
    <row r="8" spans="1:15" x14ac:dyDescent="0.55000000000000004">
      <c r="A8" s="16"/>
      <c r="C8" t="s">
        <v>93</v>
      </c>
    </row>
    <row r="9" spans="1:15" ht="18.5" thickBot="1" x14ac:dyDescent="0.6"/>
    <row r="10" spans="1:15" x14ac:dyDescent="0.55000000000000004">
      <c r="A10" s="5" t="s">
        <v>24</v>
      </c>
      <c r="B10" t="s">
        <v>86</v>
      </c>
      <c r="E10" s="17"/>
      <c r="F10" s="17"/>
      <c r="G10" t="s">
        <v>0</v>
      </c>
      <c r="L10" s="18" t="str">
        <f>IF(E10="run out of","Cheers","頑張れ")</f>
        <v>頑張れ</v>
      </c>
      <c r="M10" s="19"/>
      <c r="N10" s="6" t="str">
        <f>IF(L10="cheers","、","~")</f>
        <v>~</v>
      </c>
      <c r="O10" s="7" t="str">
        <f>IF(L10="cheers","、","~")</f>
        <v>~</v>
      </c>
    </row>
    <row r="11" spans="1:15" ht="9.5" customHeight="1" x14ac:dyDescent="0.55000000000000004">
      <c r="L11" s="20"/>
      <c r="M11" s="21"/>
      <c r="N11" s="8" t="s">
        <v>75</v>
      </c>
      <c r="O11" s="9" t="s">
        <v>75</v>
      </c>
    </row>
    <row r="12" spans="1:15" x14ac:dyDescent="0.55000000000000004">
      <c r="B12" s="1" t="s">
        <v>21</v>
      </c>
      <c r="C12" t="s">
        <v>18</v>
      </c>
      <c r="D12" s="1" t="s">
        <v>22</v>
      </c>
      <c r="E12" t="s">
        <v>19</v>
      </c>
      <c r="F12" s="1" t="s">
        <v>23</v>
      </c>
      <c r="G12" t="s">
        <v>20</v>
      </c>
      <c r="L12" s="20"/>
      <c r="M12" s="21"/>
      <c r="N12" s="10" t="s">
        <v>76</v>
      </c>
      <c r="O12" s="11"/>
    </row>
    <row r="13" spans="1:15" ht="26.5" thickBot="1" x14ac:dyDescent="0.6">
      <c r="L13" s="15"/>
      <c r="M13" s="15"/>
      <c r="N13" s="12" t="s">
        <v>77</v>
      </c>
      <c r="O13" s="13" t="str">
        <f>IF(L10="cheers","ひ","~")</f>
        <v>~</v>
      </c>
    </row>
    <row r="14" spans="1:15" ht="18" customHeight="1" x14ac:dyDescent="0.55000000000000004">
      <c r="A14" s="5" t="s">
        <v>25</v>
      </c>
      <c r="B14" t="s">
        <v>89</v>
      </c>
      <c r="F14" t="s">
        <v>30</v>
      </c>
      <c r="G14" s="3"/>
      <c r="H14" t="s">
        <v>29</v>
      </c>
      <c r="L14" s="22" t="str">
        <f>IF(G14="bank","Cheers","頑張れ")</f>
        <v>頑張れ</v>
      </c>
      <c r="M14" s="21"/>
      <c r="N14" s="6" t="str">
        <f>IF(L14="cheers","^","~")</f>
        <v>~</v>
      </c>
      <c r="O14" s="7" t="str">
        <f>IF(L14="cheers","^","~")</f>
        <v>~</v>
      </c>
    </row>
    <row r="15" spans="1:15" ht="9.5" customHeight="1" x14ac:dyDescent="0.55000000000000004">
      <c r="L15" s="22"/>
      <c r="M15" s="21"/>
      <c r="N15" s="8" t="s">
        <v>75</v>
      </c>
      <c r="O15" s="9" t="s">
        <v>75</v>
      </c>
    </row>
    <row r="16" spans="1:15" ht="18" customHeight="1" x14ac:dyDescent="0.55000000000000004">
      <c r="B16" s="1" t="s">
        <v>21</v>
      </c>
      <c r="C16" t="s">
        <v>28</v>
      </c>
      <c r="D16" s="1" t="s">
        <v>22</v>
      </c>
      <c r="E16" t="s">
        <v>27</v>
      </c>
      <c r="F16" s="1" t="s">
        <v>23</v>
      </c>
      <c r="G16" t="s">
        <v>26</v>
      </c>
      <c r="L16" s="22"/>
      <c r="M16" s="21"/>
      <c r="N16" s="10" t="s">
        <v>76</v>
      </c>
      <c r="O16" s="11"/>
    </row>
    <row r="17" spans="1:15" ht="26.5" thickBot="1" x14ac:dyDescent="0.6">
      <c r="L17" s="14"/>
      <c r="M17" s="14"/>
      <c r="N17" s="12" t="s">
        <v>77</v>
      </c>
      <c r="O17" s="13" t="str">
        <f>IF(L14="cheers","ひ","~")</f>
        <v>~</v>
      </c>
    </row>
    <row r="18" spans="1:15" x14ac:dyDescent="0.55000000000000004">
      <c r="A18" s="5" t="s">
        <v>35</v>
      </c>
      <c r="B18" t="s">
        <v>1</v>
      </c>
      <c r="D18" s="17"/>
      <c r="E18" s="17"/>
      <c r="F18" t="s">
        <v>34</v>
      </c>
      <c r="L18" s="22" t="str">
        <f>IF(D18="not to open","Cheers","頑張れ")</f>
        <v>頑張れ</v>
      </c>
      <c r="M18" s="22"/>
      <c r="N18" s="6" t="str">
        <f>IF(L18="cheers","、","~")</f>
        <v>~</v>
      </c>
      <c r="O18" s="7" t="str">
        <f>IF(L18="cheers","、","~")</f>
        <v>~</v>
      </c>
    </row>
    <row r="19" spans="1:15" ht="9.5" customHeight="1" x14ac:dyDescent="0.55000000000000004">
      <c r="L19" s="22"/>
      <c r="M19" s="22"/>
      <c r="N19" s="8" t="s">
        <v>75</v>
      </c>
      <c r="O19" s="9" t="s">
        <v>75</v>
      </c>
    </row>
    <row r="20" spans="1:15" x14ac:dyDescent="0.55000000000000004">
      <c r="B20" t="s">
        <v>31</v>
      </c>
      <c r="D20" t="s">
        <v>32</v>
      </c>
      <c r="F20" t="s">
        <v>33</v>
      </c>
      <c r="L20" s="22"/>
      <c r="M20" s="22"/>
      <c r="N20" s="10" t="s">
        <v>76</v>
      </c>
      <c r="O20" s="11"/>
    </row>
    <row r="21" spans="1:15" ht="26.5" thickBot="1" x14ac:dyDescent="0.6">
      <c r="L21" s="14"/>
      <c r="M21" s="14"/>
      <c r="N21" s="12" t="s">
        <v>77</v>
      </c>
      <c r="O21" s="13" t="str">
        <f>IF(L18="cheers","V","~")</f>
        <v>~</v>
      </c>
    </row>
    <row r="22" spans="1:15" x14ac:dyDescent="0.55000000000000004">
      <c r="A22" s="5" t="s">
        <v>36</v>
      </c>
      <c r="B22" t="s">
        <v>2</v>
      </c>
      <c r="C22" s="3"/>
      <c r="D22" t="s">
        <v>3</v>
      </c>
      <c r="L22" s="22" t="str">
        <f>IF(C22="landlord","Cheers","頑張れ")</f>
        <v>頑張れ</v>
      </c>
      <c r="M22" s="22"/>
      <c r="N22" s="6" t="str">
        <f>IF(L22="cheers","~","~")</f>
        <v>~</v>
      </c>
      <c r="O22" s="7" t="str">
        <f>IF(L22="cheers","~","~")</f>
        <v>~</v>
      </c>
    </row>
    <row r="23" spans="1:15" ht="9.5" customHeight="1" x14ac:dyDescent="0.55000000000000004">
      <c r="L23" s="22"/>
      <c r="M23" s="22"/>
      <c r="N23" s="8" t="s">
        <v>75</v>
      </c>
      <c r="O23" s="9" t="s">
        <v>75</v>
      </c>
    </row>
    <row r="24" spans="1:15" x14ac:dyDescent="0.55000000000000004">
      <c r="B24" s="1" t="s">
        <v>21</v>
      </c>
      <c r="C24" t="s">
        <v>37</v>
      </c>
      <c r="D24" s="1" t="s">
        <v>22</v>
      </c>
      <c r="E24" t="s">
        <v>38</v>
      </c>
      <c r="G24" s="1" t="s">
        <v>23</v>
      </c>
      <c r="H24" t="s">
        <v>39</v>
      </c>
      <c r="L24" s="22"/>
      <c r="M24" s="22"/>
      <c r="N24" s="10" t="s">
        <v>76</v>
      </c>
      <c r="O24" s="11"/>
    </row>
    <row r="25" spans="1:15" ht="26.5" thickBot="1" x14ac:dyDescent="0.6">
      <c r="D25" s="1"/>
      <c r="G25" s="1"/>
      <c r="L25" s="14"/>
      <c r="M25" s="14"/>
      <c r="N25" s="12" t="s">
        <v>77</v>
      </c>
      <c r="O25" s="13" t="str">
        <f>IF(L22="cheers","ひ","~")</f>
        <v>~</v>
      </c>
    </row>
    <row r="26" spans="1:15" x14ac:dyDescent="0.55000000000000004">
      <c r="A26" s="5" t="s">
        <v>40</v>
      </c>
      <c r="B26" t="s">
        <v>4</v>
      </c>
      <c r="D26" s="3"/>
      <c r="E26" t="s">
        <v>5</v>
      </c>
      <c r="L26" s="22" t="str">
        <f>IF(D26="banned","Cheers","頑張れ")</f>
        <v>頑張れ</v>
      </c>
      <c r="M26" s="22"/>
      <c r="N26" s="6" t="str">
        <f>IF(L26="cheers","つ","~")</f>
        <v>~</v>
      </c>
      <c r="O26" s="7" t="str">
        <f>IF(L26="cheers","つ","~")</f>
        <v>~</v>
      </c>
    </row>
    <row r="27" spans="1:15" ht="9.5" customHeight="1" x14ac:dyDescent="0.55000000000000004">
      <c r="L27" s="22"/>
      <c r="M27" s="22"/>
      <c r="N27" s="8" t="s">
        <v>75</v>
      </c>
      <c r="O27" s="9" t="s">
        <v>75</v>
      </c>
    </row>
    <row r="28" spans="1:15" ht="16.5" customHeight="1" x14ac:dyDescent="0.55000000000000004">
      <c r="B28" s="1" t="s">
        <v>21</v>
      </c>
      <c r="C28" t="s">
        <v>41</v>
      </c>
      <c r="D28" s="1" t="s">
        <v>22</v>
      </c>
      <c r="E28" t="s">
        <v>42</v>
      </c>
      <c r="F28" s="1" t="s">
        <v>23</v>
      </c>
      <c r="G28" t="s">
        <v>43</v>
      </c>
      <c r="L28" s="22"/>
      <c r="M28" s="22"/>
      <c r="N28" s="10" t="s">
        <v>76</v>
      </c>
      <c r="O28" s="11"/>
    </row>
    <row r="29" spans="1:15" ht="16.5" customHeight="1" thickBot="1" x14ac:dyDescent="0.6">
      <c r="L29" s="14"/>
      <c r="M29" s="14"/>
      <c r="N29" s="12" t="s">
        <v>77</v>
      </c>
      <c r="O29" s="13" t="str">
        <f>IF(L26="cheers","ひ","~")</f>
        <v>~</v>
      </c>
    </row>
    <row r="30" spans="1:15" x14ac:dyDescent="0.55000000000000004">
      <c r="A30" s="5" t="s">
        <v>44</v>
      </c>
      <c r="B30" s="3"/>
      <c r="C30" t="s">
        <v>6</v>
      </c>
      <c r="L30" s="22" t="str">
        <f>IF(B30="with","Cheers","頑張れ")</f>
        <v>頑張れ</v>
      </c>
      <c r="M30" s="22"/>
      <c r="N30" s="6" t="str">
        <f>IF(L30="cheers","～","~")</f>
        <v>~</v>
      </c>
      <c r="O30" s="7" t="str">
        <f>IF(L30="cheers","、","~")</f>
        <v>~</v>
      </c>
    </row>
    <row r="31" spans="1:15" ht="9.5" customHeight="1" x14ac:dyDescent="0.55000000000000004">
      <c r="L31" s="22"/>
      <c r="M31" s="22"/>
      <c r="N31" s="8" t="s">
        <v>75</v>
      </c>
      <c r="O31" s="9" t="s">
        <v>75</v>
      </c>
    </row>
    <row r="32" spans="1:15" x14ac:dyDescent="0.55000000000000004">
      <c r="B32" s="1" t="s">
        <v>21</v>
      </c>
      <c r="C32" t="s">
        <v>47</v>
      </c>
      <c r="D32" s="1" t="s">
        <v>22</v>
      </c>
      <c r="E32" t="s">
        <v>46</v>
      </c>
      <c r="F32" s="1" t="s">
        <v>23</v>
      </c>
      <c r="G32" t="s">
        <v>45</v>
      </c>
      <c r="L32" s="22"/>
      <c r="M32" s="22"/>
      <c r="N32" s="10" t="s">
        <v>76</v>
      </c>
      <c r="O32" s="11"/>
    </row>
    <row r="33" spans="1:15" ht="26.5" thickBot="1" x14ac:dyDescent="0.6">
      <c r="L33" s="14"/>
      <c r="M33" s="14"/>
      <c r="N33" s="12" t="s">
        <v>77</v>
      </c>
      <c r="O33" s="13" t="str">
        <f>IF(L30="cheers","ひ","~")</f>
        <v>~</v>
      </c>
    </row>
    <row r="34" spans="1:15" x14ac:dyDescent="0.55000000000000004">
      <c r="A34" s="5" t="s">
        <v>48</v>
      </c>
      <c r="B34" t="s">
        <v>7</v>
      </c>
      <c r="G34" s="3"/>
      <c r="H34" t="s">
        <v>8</v>
      </c>
      <c r="L34" s="22" t="str">
        <f>IF(G34="effects","Cheers","頑張れ")</f>
        <v>頑張れ</v>
      </c>
      <c r="M34" s="22"/>
      <c r="N34" s="6" t="str">
        <f>IF(L34="cheers","＝","~")</f>
        <v>~</v>
      </c>
      <c r="O34" s="7" t="str">
        <f>IF(L34="cheers","＝","~")</f>
        <v>~</v>
      </c>
    </row>
    <row r="35" spans="1:15" ht="9.5" customHeight="1" x14ac:dyDescent="0.55000000000000004">
      <c r="L35" s="22"/>
      <c r="M35" s="22"/>
      <c r="N35" s="8" t="s">
        <v>75</v>
      </c>
      <c r="O35" s="9" t="s">
        <v>75</v>
      </c>
    </row>
    <row r="36" spans="1:15" x14ac:dyDescent="0.55000000000000004">
      <c r="B36" s="1" t="s">
        <v>21</v>
      </c>
      <c r="C36" t="s">
        <v>49</v>
      </c>
      <c r="D36" s="1" t="s">
        <v>22</v>
      </c>
      <c r="E36" t="s">
        <v>50</v>
      </c>
      <c r="F36" s="1" t="s">
        <v>23</v>
      </c>
      <c r="G36" t="s">
        <v>51</v>
      </c>
      <c r="L36" s="22"/>
      <c r="M36" s="22"/>
      <c r="N36" s="10" t="s">
        <v>76</v>
      </c>
      <c r="O36" s="11"/>
    </row>
    <row r="37" spans="1:15" ht="26.5" thickBot="1" x14ac:dyDescent="0.6">
      <c r="L37" s="14"/>
      <c r="M37" s="14"/>
      <c r="N37" s="12" t="s">
        <v>77</v>
      </c>
      <c r="O37" s="13" t="str">
        <f>IF(L34="cheers","ひ","~")</f>
        <v>~</v>
      </c>
    </row>
    <row r="38" spans="1:15" x14ac:dyDescent="0.55000000000000004">
      <c r="A38" s="5" t="s">
        <v>52</v>
      </c>
      <c r="B38" t="s">
        <v>9</v>
      </c>
      <c r="H38" s="3"/>
      <c r="I38" t="s">
        <v>10</v>
      </c>
      <c r="L38" s="22" t="str">
        <f>IF(H38="affect","Cheers","頑張れ")</f>
        <v>頑張れ</v>
      </c>
      <c r="M38" s="22"/>
      <c r="N38" s="6" t="str">
        <f>IF(L38="cheers","、","~")</f>
        <v>~</v>
      </c>
      <c r="O38" s="7" t="str">
        <f>IF(L38="cheers","、","~")</f>
        <v>~</v>
      </c>
    </row>
    <row r="39" spans="1:15" ht="9.5" customHeight="1" x14ac:dyDescent="0.55000000000000004">
      <c r="L39" s="22"/>
      <c r="M39" s="22"/>
      <c r="N39" s="8" t="s">
        <v>75</v>
      </c>
      <c r="O39" s="9" t="s">
        <v>75</v>
      </c>
    </row>
    <row r="40" spans="1:15" x14ac:dyDescent="0.55000000000000004">
      <c r="B40" s="1" t="s">
        <v>21</v>
      </c>
      <c r="C40" t="s">
        <v>78</v>
      </c>
      <c r="D40" s="1" t="s">
        <v>22</v>
      </c>
      <c r="E40" t="s">
        <v>79</v>
      </c>
      <c r="F40" s="1" t="s">
        <v>23</v>
      </c>
      <c r="G40" t="s">
        <v>51</v>
      </c>
      <c r="L40" s="22"/>
      <c r="M40" s="22"/>
      <c r="N40" s="10" t="s">
        <v>76</v>
      </c>
      <c r="O40" s="11"/>
    </row>
    <row r="41" spans="1:15" ht="26.5" thickBot="1" x14ac:dyDescent="0.6">
      <c r="L41" s="14"/>
      <c r="M41" s="14"/>
      <c r="N41" s="12" t="s">
        <v>77</v>
      </c>
      <c r="O41" s="13" t="str">
        <f>IF(L38="cheers","ひ","~")</f>
        <v>~</v>
      </c>
    </row>
    <row r="42" spans="1:15" x14ac:dyDescent="0.55000000000000004">
      <c r="A42" s="5" t="s">
        <v>53</v>
      </c>
      <c r="B42" t="s">
        <v>11</v>
      </c>
      <c r="E42" s="17"/>
      <c r="F42" s="17"/>
      <c r="G42" t="s">
        <v>17</v>
      </c>
      <c r="L42" s="22" t="str">
        <f>IF(E42="the boozer","Cheers","頑張れ")</f>
        <v>頑張れ</v>
      </c>
      <c r="M42" s="22"/>
      <c r="N42" s="6" t="str">
        <f>IF(L42="cheers","＾","~")</f>
        <v>~</v>
      </c>
      <c r="O42" s="7" t="str">
        <f>IF(L42="cheers","＾","~")</f>
        <v>~</v>
      </c>
    </row>
    <row r="43" spans="1:15" ht="9.5" customHeight="1" x14ac:dyDescent="0.55000000000000004">
      <c r="L43" s="22"/>
      <c r="M43" s="22"/>
      <c r="N43" s="8" t="s">
        <v>75</v>
      </c>
      <c r="O43" s="9" t="s">
        <v>75</v>
      </c>
    </row>
    <row r="44" spans="1:15" x14ac:dyDescent="0.55000000000000004">
      <c r="B44" s="1" t="s">
        <v>21</v>
      </c>
      <c r="C44" t="s">
        <v>55</v>
      </c>
      <c r="D44" s="1" t="s">
        <v>22</v>
      </c>
      <c r="E44" s="4" t="s">
        <v>56</v>
      </c>
      <c r="F44" s="1" t="s">
        <v>23</v>
      </c>
      <c r="G44" t="s">
        <v>54</v>
      </c>
      <c r="L44" s="22"/>
      <c r="M44" s="22"/>
      <c r="N44" s="10" t="s">
        <v>76</v>
      </c>
      <c r="O44" s="11"/>
    </row>
    <row r="45" spans="1:15" ht="26.5" thickBot="1" x14ac:dyDescent="0.6">
      <c r="L45" s="14"/>
      <c r="M45" s="14"/>
      <c r="N45" s="12" t="s">
        <v>77</v>
      </c>
      <c r="O45" s="13" t="str">
        <f>IF(L42="cheers","ひ","~")</f>
        <v>~</v>
      </c>
    </row>
    <row r="46" spans="1:15" x14ac:dyDescent="0.55000000000000004">
      <c r="A46" s="5" t="s">
        <v>57</v>
      </c>
      <c r="B46" t="s">
        <v>12</v>
      </c>
      <c r="F46" s="17"/>
      <c r="G46" s="17"/>
      <c r="H46" t="s">
        <v>71</v>
      </c>
      <c r="L46" s="22" t="str">
        <f>IF(F46="watering hole","Cheers","頑張れ")</f>
        <v>頑張れ</v>
      </c>
      <c r="M46" s="22"/>
      <c r="N46" s="6" t="str">
        <f>IF(L46="cheers","、","~")</f>
        <v>~</v>
      </c>
      <c r="O46" s="7" t="str">
        <f>IF(L46="cheers","/","~")</f>
        <v>~</v>
      </c>
    </row>
    <row r="47" spans="1:15" ht="9.5" customHeight="1" x14ac:dyDescent="0.55000000000000004">
      <c r="L47" s="22"/>
      <c r="M47" s="22"/>
      <c r="N47" s="8" t="s">
        <v>75</v>
      </c>
      <c r="O47" s="9" t="s">
        <v>75</v>
      </c>
    </row>
    <row r="48" spans="1:15" x14ac:dyDescent="0.55000000000000004">
      <c r="B48" t="s">
        <v>92</v>
      </c>
      <c r="L48" s="22"/>
      <c r="M48" s="22"/>
      <c r="N48" s="10" t="s">
        <v>76</v>
      </c>
      <c r="O48" s="11"/>
    </row>
    <row r="49" spans="1:15" ht="26.5" thickBot="1" x14ac:dyDescent="0.6">
      <c r="B49" s="1" t="s">
        <v>21</v>
      </c>
      <c r="C49" t="s">
        <v>60</v>
      </c>
      <c r="D49" s="1" t="s">
        <v>22</v>
      </c>
      <c r="E49" s="4" t="s">
        <v>59</v>
      </c>
      <c r="F49" s="1" t="s">
        <v>23</v>
      </c>
      <c r="G49" t="s">
        <v>58</v>
      </c>
      <c r="L49" s="14"/>
      <c r="M49" s="14"/>
      <c r="N49" s="12" t="s">
        <v>77</v>
      </c>
      <c r="O49" s="13" t="str">
        <f>IF(L46="cheers","ひ","~")</f>
        <v>~</v>
      </c>
    </row>
    <row r="50" spans="1:15" ht="26.5" thickBot="1" x14ac:dyDescent="0.6">
      <c r="B50" s="1"/>
      <c r="D50" s="1"/>
      <c r="E50" s="4"/>
      <c r="F50" s="1"/>
      <c r="L50" s="15"/>
      <c r="M50" s="15"/>
      <c r="N50" s="10"/>
      <c r="O50" s="11"/>
    </row>
    <row r="51" spans="1:15" x14ac:dyDescent="0.55000000000000004">
      <c r="A51" s="5" t="s">
        <v>61</v>
      </c>
      <c r="B51" t="s">
        <v>13</v>
      </c>
      <c r="F51" s="3"/>
      <c r="G51" t="s">
        <v>16</v>
      </c>
      <c r="L51" s="22" t="str">
        <f>IF(F51="drunk","Cheers","頑張れ")</f>
        <v>頑張れ</v>
      </c>
      <c r="M51" s="22"/>
      <c r="N51" s="6" t="str">
        <f>IF(L51="cheers","へ","~")</f>
        <v>~</v>
      </c>
      <c r="O51" s="7" t="str">
        <f>IF(L51="cheers","へ","~")</f>
        <v>~</v>
      </c>
    </row>
    <row r="52" spans="1:15" ht="9.5" customHeight="1" x14ac:dyDescent="0.55000000000000004">
      <c r="L52" s="22"/>
      <c r="M52" s="22"/>
      <c r="N52" s="8" t="s">
        <v>75</v>
      </c>
      <c r="O52" s="9" t="s">
        <v>75</v>
      </c>
    </row>
    <row r="53" spans="1:15" x14ac:dyDescent="0.55000000000000004">
      <c r="B53" s="1" t="s">
        <v>21</v>
      </c>
      <c r="C53" t="s">
        <v>63</v>
      </c>
      <c r="D53" s="1" t="s">
        <v>22</v>
      </c>
      <c r="E53" s="4" t="s">
        <v>64</v>
      </c>
      <c r="F53" s="1" t="s">
        <v>23</v>
      </c>
      <c r="G53" t="s">
        <v>65</v>
      </c>
      <c r="L53" s="22"/>
      <c r="M53" s="22"/>
      <c r="N53" s="10" t="s">
        <v>76</v>
      </c>
      <c r="O53" s="11"/>
    </row>
    <row r="54" spans="1:15" ht="26.5" thickBot="1" x14ac:dyDescent="0.6">
      <c r="L54" s="14"/>
      <c r="M54" s="14"/>
      <c r="N54" s="12" t="s">
        <v>77</v>
      </c>
      <c r="O54" s="13" t="str">
        <f>IF(L51="cheers","ひ","~")</f>
        <v>~</v>
      </c>
    </row>
    <row r="55" spans="1:15" x14ac:dyDescent="0.55000000000000004">
      <c r="A55" s="5" t="s">
        <v>69</v>
      </c>
      <c r="B55" t="s">
        <v>14</v>
      </c>
      <c r="E55" s="3"/>
      <c r="F55" t="s">
        <v>15</v>
      </c>
      <c r="L55" s="22" t="str">
        <f>IF(E55="wasted","Cheers","頑張れ")</f>
        <v>頑張れ</v>
      </c>
      <c r="M55" s="22"/>
      <c r="N55" s="6" t="str">
        <f>IF(L55="cheers","＝","~")</f>
        <v>~</v>
      </c>
      <c r="O55" s="7" t="str">
        <f>IF(L55="cheers","へ","~")</f>
        <v>~</v>
      </c>
    </row>
    <row r="56" spans="1:15" ht="9.5" customHeight="1" x14ac:dyDescent="0.55000000000000004">
      <c r="L56" s="22"/>
      <c r="M56" s="22"/>
      <c r="N56" s="8" t="s">
        <v>75</v>
      </c>
      <c r="O56" s="9" t="s">
        <v>75</v>
      </c>
    </row>
    <row r="57" spans="1:15" x14ac:dyDescent="0.55000000000000004">
      <c r="B57" s="1" t="s">
        <v>21</v>
      </c>
      <c r="C57" t="s">
        <v>66</v>
      </c>
      <c r="D57" s="1" t="s">
        <v>22</v>
      </c>
      <c r="E57" s="4" t="s">
        <v>67</v>
      </c>
      <c r="F57" s="1" t="s">
        <v>23</v>
      </c>
      <c r="G57" t="s">
        <v>68</v>
      </c>
      <c r="L57" s="22"/>
      <c r="M57" s="22"/>
      <c r="N57" s="10" t="s">
        <v>76</v>
      </c>
      <c r="O57" s="11"/>
    </row>
    <row r="58" spans="1:15" ht="26.5" thickBot="1" x14ac:dyDescent="0.6">
      <c r="L58" s="14"/>
      <c r="M58" s="14"/>
      <c r="N58" s="12" t="s">
        <v>77</v>
      </c>
      <c r="O58" s="13" t="str">
        <f>IF(L55="cheers","ひ","~")</f>
        <v>~</v>
      </c>
    </row>
    <row r="59" spans="1:15" x14ac:dyDescent="0.55000000000000004">
      <c r="A59" s="5" t="s">
        <v>70</v>
      </c>
      <c r="B59" t="s">
        <v>73</v>
      </c>
      <c r="L59" s="22" t="str">
        <f>IF(D60="cheers","Cheers","頑張れ")</f>
        <v>頑張れ</v>
      </c>
      <c r="M59" s="22"/>
      <c r="N59" s="6" t="str">
        <f>IF(L59="cheers","^","~")</f>
        <v>~</v>
      </c>
      <c r="O59" s="7" t="str">
        <f>IF(L59="cheers","^","~")</f>
        <v>~</v>
      </c>
    </row>
    <row r="60" spans="1:15" x14ac:dyDescent="0.55000000000000004">
      <c r="B60" t="s">
        <v>74</v>
      </c>
      <c r="D60" s="3"/>
      <c r="L60" s="22"/>
      <c r="M60" s="22"/>
      <c r="N60" s="8" t="s">
        <v>75</v>
      </c>
      <c r="O60" s="9" t="s">
        <v>75</v>
      </c>
    </row>
    <row r="61" spans="1:15" ht="9.5" customHeight="1" x14ac:dyDescent="0.55000000000000004">
      <c r="L61" s="22"/>
      <c r="M61" s="22"/>
      <c r="N61" s="10" t="s">
        <v>76</v>
      </c>
      <c r="O61" s="11"/>
    </row>
    <row r="62" spans="1:15" ht="26.5" thickBot="1" x14ac:dyDescent="0.6">
      <c r="B62" s="1" t="s">
        <v>21</v>
      </c>
      <c r="C62" t="s">
        <v>80</v>
      </c>
      <c r="D62" s="1" t="s">
        <v>22</v>
      </c>
      <c r="E62" s="4" t="s">
        <v>81</v>
      </c>
      <c r="F62" s="1" t="s">
        <v>23</v>
      </c>
      <c r="G62" t="s">
        <v>82</v>
      </c>
      <c r="L62" s="14"/>
      <c r="M62" s="14"/>
      <c r="N62" s="12" t="s">
        <v>77</v>
      </c>
      <c r="O62" s="13" t="str">
        <f>IF(L59="cheers","ひ","~")</f>
        <v>~</v>
      </c>
    </row>
  </sheetData>
  <mergeCells count="17">
    <mergeCell ref="L59:M61"/>
    <mergeCell ref="L34:M36"/>
    <mergeCell ref="L38:M40"/>
    <mergeCell ref="L42:M44"/>
    <mergeCell ref="L46:M48"/>
    <mergeCell ref="L51:M53"/>
    <mergeCell ref="L55:M57"/>
    <mergeCell ref="E10:F10"/>
    <mergeCell ref="D18:E18"/>
    <mergeCell ref="E42:F42"/>
    <mergeCell ref="F46:G46"/>
    <mergeCell ref="L10:M12"/>
    <mergeCell ref="L14:M16"/>
    <mergeCell ref="L18:M20"/>
    <mergeCell ref="L22:M24"/>
    <mergeCell ref="L26:M28"/>
    <mergeCell ref="L30:M32"/>
  </mergeCells>
  <phoneticPr fontId="1"/>
  <conditionalFormatting sqref="L10:M12">
    <cfRule type="expression" dxfId="38" priority="46">
      <formula>$L$10="cheers"</formula>
    </cfRule>
  </conditionalFormatting>
  <conditionalFormatting sqref="L14:M16">
    <cfRule type="expression" dxfId="37" priority="43">
      <formula>$L$14="cheers"</formula>
    </cfRule>
  </conditionalFormatting>
  <conditionalFormatting sqref="L18:M20">
    <cfRule type="expression" dxfId="36" priority="41">
      <formula>$L$18="cheers"</formula>
    </cfRule>
  </conditionalFormatting>
  <conditionalFormatting sqref="L22:M24">
    <cfRule type="expression" dxfId="35" priority="40">
      <formula>$L$22="cheers"</formula>
    </cfRule>
  </conditionalFormatting>
  <conditionalFormatting sqref="L26:M28">
    <cfRule type="expression" dxfId="34" priority="39">
      <formula>$L$26="cheers"</formula>
    </cfRule>
  </conditionalFormatting>
  <conditionalFormatting sqref="L30:M32">
    <cfRule type="expression" dxfId="33" priority="38">
      <formula>$L$30="cheers"</formula>
    </cfRule>
  </conditionalFormatting>
  <conditionalFormatting sqref="L34:M36">
    <cfRule type="expression" dxfId="32" priority="37">
      <formula>$L$34="cheers"</formula>
    </cfRule>
  </conditionalFormatting>
  <conditionalFormatting sqref="L38:M40">
    <cfRule type="expression" dxfId="31" priority="36">
      <formula>$L$38="cheers"</formula>
    </cfRule>
  </conditionalFormatting>
  <conditionalFormatting sqref="L42:M44">
    <cfRule type="expression" dxfId="30" priority="35">
      <formula>$L$42="cheers"</formula>
    </cfRule>
  </conditionalFormatting>
  <conditionalFormatting sqref="L46:M48">
    <cfRule type="expression" dxfId="29" priority="34">
      <formula>$L$46="cheers"</formula>
    </cfRule>
  </conditionalFormatting>
  <conditionalFormatting sqref="N12:O12">
    <cfRule type="expression" dxfId="28" priority="33">
      <formula>$L$10="cheers"</formula>
    </cfRule>
  </conditionalFormatting>
  <conditionalFormatting sqref="N16:O16">
    <cfRule type="expression" dxfId="27" priority="32">
      <formula>$L$14="cheers"</formula>
    </cfRule>
  </conditionalFormatting>
  <conditionalFormatting sqref="N20:O20">
    <cfRule type="expression" dxfId="26" priority="31">
      <formula>$L$18="cheers"</formula>
    </cfRule>
  </conditionalFormatting>
  <conditionalFormatting sqref="N24:O24">
    <cfRule type="expression" dxfId="25" priority="29">
      <formula>$L$22="cheers"</formula>
    </cfRule>
  </conditionalFormatting>
  <conditionalFormatting sqref="N28:O28">
    <cfRule type="expression" dxfId="24" priority="28">
      <formula>$L$26="cheers"</formula>
    </cfRule>
  </conditionalFormatting>
  <conditionalFormatting sqref="N32:O32">
    <cfRule type="expression" dxfId="23" priority="27">
      <formula>$L$30="cheers"</formula>
    </cfRule>
  </conditionalFormatting>
  <conditionalFormatting sqref="N36:O36">
    <cfRule type="expression" dxfId="22" priority="26">
      <formula>$L$34="cheers"</formula>
    </cfRule>
  </conditionalFormatting>
  <conditionalFormatting sqref="N40:O40">
    <cfRule type="expression" dxfId="21" priority="25">
      <formula>$L$38="cheers"</formula>
    </cfRule>
  </conditionalFormatting>
  <conditionalFormatting sqref="N44:O44">
    <cfRule type="expression" dxfId="20" priority="24">
      <formula>$L$42="cheers"</formula>
    </cfRule>
  </conditionalFormatting>
  <conditionalFormatting sqref="N48:O48">
    <cfRule type="expression" dxfId="19" priority="23">
      <formula>$L$46="cheers"</formula>
    </cfRule>
  </conditionalFormatting>
  <conditionalFormatting sqref="L51:M53">
    <cfRule type="expression" dxfId="18" priority="22">
      <formula>$L$51="cheers"</formula>
    </cfRule>
  </conditionalFormatting>
  <conditionalFormatting sqref="L55:M57">
    <cfRule type="expression" dxfId="17" priority="21">
      <formula>$L$55="cheers"</formula>
    </cfRule>
  </conditionalFormatting>
  <conditionalFormatting sqref="L59:M61">
    <cfRule type="expression" dxfId="16" priority="20">
      <formula>$L$59="cheers"</formula>
    </cfRule>
  </conditionalFormatting>
  <conditionalFormatting sqref="N53:O53">
    <cfRule type="expression" dxfId="15" priority="19">
      <formula>$L$51="cheers"</formula>
    </cfRule>
  </conditionalFormatting>
  <conditionalFormatting sqref="N57:O57">
    <cfRule type="expression" dxfId="14" priority="18">
      <formula>$L$55="cheers"</formula>
    </cfRule>
  </conditionalFormatting>
  <conditionalFormatting sqref="N61:O61">
    <cfRule type="expression" dxfId="13" priority="17">
      <formula>$L$59="cheers"</formula>
    </cfRule>
  </conditionalFormatting>
  <conditionalFormatting sqref="L54:M54">
    <cfRule type="expression" dxfId="12" priority="16">
      <formula>$L$51="cheers"</formula>
    </cfRule>
  </conditionalFormatting>
  <conditionalFormatting sqref="L58:M58">
    <cfRule type="expression" dxfId="11" priority="15">
      <formula>$L$55="cheers"</formula>
    </cfRule>
  </conditionalFormatting>
  <conditionalFormatting sqref="L62:M62">
    <cfRule type="expression" dxfId="10" priority="14">
      <formula>$L$59="cheers"</formula>
    </cfRule>
  </conditionalFormatting>
  <conditionalFormatting sqref="L17:M17">
    <cfRule type="expression" dxfId="9" priority="10">
      <formula>$L$14="cheers"</formula>
    </cfRule>
  </conditionalFormatting>
  <conditionalFormatting sqref="L21:M21">
    <cfRule type="expression" dxfId="8" priority="9">
      <formula>$L$18="cheers"</formula>
    </cfRule>
  </conditionalFormatting>
  <conditionalFormatting sqref="L25:M25">
    <cfRule type="expression" dxfId="7" priority="8">
      <formula>$L$22="cheers"</formula>
    </cfRule>
  </conditionalFormatting>
  <conditionalFormatting sqref="L29:M29">
    <cfRule type="expression" dxfId="6" priority="7">
      <formula>$L$26="cheers"</formula>
    </cfRule>
  </conditionalFormatting>
  <conditionalFormatting sqref="L33:M33">
    <cfRule type="expression" dxfId="5" priority="6">
      <formula>$L$30="cheers"</formula>
    </cfRule>
  </conditionalFormatting>
  <conditionalFormatting sqref="L37:M37">
    <cfRule type="expression" dxfId="4" priority="5">
      <formula>$L$34="cheers"</formula>
    </cfRule>
  </conditionalFormatting>
  <conditionalFormatting sqref="L41:M41">
    <cfRule type="expression" dxfId="3" priority="4">
      <formula>$L$38="cheers"</formula>
    </cfRule>
  </conditionalFormatting>
  <conditionalFormatting sqref="L45:M45">
    <cfRule type="expression" dxfId="2" priority="3">
      <formula>$L$42="cheers"</formula>
    </cfRule>
  </conditionalFormatting>
  <conditionalFormatting sqref="L49:M50">
    <cfRule type="expression" dxfId="1" priority="2">
      <formula>$L$46="cheers"</formula>
    </cfRule>
  </conditionalFormatting>
  <conditionalFormatting sqref="L13:M13">
    <cfRule type="expression" dxfId="0" priority="1">
      <formula>$L$14="cheers"</formula>
    </cfRule>
  </conditionalFormatting>
  <pageMargins left="0.7" right="0.7" top="0.75" bottom="0.75" header="0.3" footer="0.3"/>
  <pageSetup paperSize="9" scale="70" fitToHeight="0" orientation="portrait" horizontalDpi="4294967293" verticalDpi="0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90C2-1643-4AFE-AF76-BBFE111789A6}">
  <dimension ref="A8:I83"/>
  <sheetViews>
    <sheetView tabSelected="1" view="pageBreakPreview" zoomScale="120" zoomScaleNormal="100" zoomScaleSheetLayoutView="120" workbookViewId="0">
      <selection activeCell="E1" sqref="E1"/>
    </sheetView>
  </sheetViews>
  <sheetFormatPr defaultRowHeight="18" x14ac:dyDescent="0.55000000000000004"/>
  <cols>
    <col min="1" max="1" width="2.9140625" style="5" bestFit="1" customWidth="1"/>
    <col min="4" max="5" width="8.6640625" customWidth="1"/>
  </cols>
  <sheetData>
    <row r="8" spans="1:8" x14ac:dyDescent="0.55000000000000004">
      <c r="A8" s="5" t="s">
        <v>24</v>
      </c>
      <c r="B8" t="s">
        <v>86</v>
      </c>
      <c r="E8" s="17"/>
      <c r="F8" s="17"/>
      <c r="G8" t="s">
        <v>0</v>
      </c>
    </row>
    <row r="9" spans="1:8" ht="9.5" customHeight="1" x14ac:dyDescent="0.55000000000000004"/>
    <row r="10" spans="1:8" x14ac:dyDescent="0.55000000000000004">
      <c r="B10" s="1" t="s">
        <v>21</v>
      </c>
      <c r="C10" t="s">
        <v>18</v>
      </c>
      <c r="D10" s="1" t="s">
        <v>22</v>
      </c>
      <c r="E10" t="s">
        <v>19</v>
      </c>
      <c r="F10" s="1" t="s">
        <v>23</v>
      </c>
      <c r="G10" t="s">
        <v>20</v>
      </c>
    </row>
    <row r="11" spans="1:8" ht="17.5" customHeight="1" x14ac:dyDescent="0.55000000000000004"/>
    <row r="12" spans="1:8" x14ac:dyDescent="0.55000000000000004">
      <c r="A12" s="5" t="s">
        <v>25</v>
      </c>
      <c r="B12" t="s">
        <v>89</v>
      </c>
      <c r="F12" t="s">
        <v>30</v>
      </c>
      <c r="G12" s="3"/>
      <c r="H12" t="s">
        <v>29</v>
      </c>
    </row>
    <row r="13" spans="1:8" ht="9.5" customHeight="1" x14ac:dyDescent="0.55000000000000004"/>
    <row r="14" spans="1:8" x14ac:dyDescent="0.55000000000000004">
      <c r="B14" s="1" t="s">
        <v>21</v>
      </c>
      <c r="C14" t="s">
        <v>28</v>
      </c>
      <c r="D14" s="1" t="s">
        <v>22</v>
      </c>
      <c r="E14" t="s">
        <v>27</v>
      </c>
      <c r="F14" s="1" t="s">
        <v>23</v>
      </c>
      <c r="G14" t="s">
        <v>26</v>
      </c>
    </row>
    <row r="16" spans="1:8" x14ac:dyDescent="0.55000000000000004">
      <c r="A16" s="5" t="s">
        <v>35</v>
      </c>
      <c r="B16" t="s">
        <v>1</v>
      </c>
      <c r="D16" s="17"/>
      <c r="E16" s="17"/>
      <c r="F16" t="s">
        <v>34</v>
      </c>
    </row>
    <row r="17" spans="1:8" ht="9.5" customHeight="1" x14ac:dyDescent="0.55000000000000004"/>
    <row r="18" spans="1:8" x14ac:dyDescent="0.55000000000000004">
      <c r="B18" t="s">
        <v>31</v>
      </c>
      <c r="D18" t="s">
        <v>83</v>
      </c>
      <c r="F18" t="s">
        <v>84</v>
      </c>
    </row>
    <row r="20" spans="1:8" x14ac:dyDescent="0.55000000000000004">
      <c r="A20" s="5" t="s">
        <v>36</v>
      </c>
      <c r="B20" t="s">
        <v>2</v>
      </c>
      <c r="C20" s="3"/>
      <c r="D20" t="s">
        <v>3</v>
      </c>
    </row>
    <row r="21" spans="1:8" ht="9.5" customHeight="1" x14ac:dyDescent="0.55000000000000004"/>
    <row r="22" spans="1:8" x14ac:dyDescent="0.55000000000000004">
      <c r="B22" s="1" t="s">
        <v>21</v>
      </c>
      <c r="C22" t="s">
        <v>37</v>
      </c>
      <c r="D22" s="1" t="s">
        <v>22</v>
      </c>
      <c r="E22" t="s">
        <v>38</v>
      </c>
      <c r="G22" s="1" t="s">
        <v>23</v>
      </c>
      <c r="H22" t="s">
        <v>39</v>
      </c>
    </row>
    <row r="23" spans="1:8" x14ac:dyDescent="0.55000000000000004">
      <c r="D23" s="1"/>
      <c r="G23" s="1"/>
    </row>
    <row r="24" spans="1:8" x14ac:dyDescent="0.55000000000000004">
      <c r="A24" s="5" t="s">
        <v>40</v>
      </c>
      <c r="B24" t="s">
        <v>4</v>
      </c>
      <c r="D24" s="3"/>
      <c r="E24" t="s">
        <v>5</v>
      </c>
    </row>
    <row r="25" spans="1:8" ht="9.5" customHeight="1" x14ac:dyDescent="0.55000000000000004"/>
    <row r="26" spans="1:8" ht="16.5" customHeight="1" x14ac:dyDescent="0.55000000000000004">
      <c r="B26" s="1" t="s">
        <v>21</v>
      </c>
      <c r="C26" t="s">
        <v>41</v>
      </c>
      <c r="D26" s="1" t="s">
        <v>22</v>
      </c>
      <c r="E26" t="s">
        <v>42</v>
      </c>
      <c r="F26" s="1" t="s">
        <v>23</v>
      </c>
      <c r="G26" t="s">
        <v>43</v>
      </c>
    </row>
    <row r="27" spans="1:8" ht="16.5" customHeight="1" x14ac:dyDescent="0.55000000000000004"/>
    <row r="28" spans="1:8" x14ac:dyDescent="0.55000000000000004">
      <c r="A28" s="5" t="s">
        <v>44</v>
      </c>
      <c r="B28" s="3"/>
      <c r="C28" t="s">
        <v>6</v>
      </c>
    </row>
    <row r="29" spans="1:8" ht="9.5" customHeight="1" x14ac:dyDescent="0.55000000000000004"/>
    <row r="30" spans="1:8" x14ac:dyDescent="0.55000000000000004">
      <c r="B30" s="1" t="s">
        <v>21</v>
      </c>
      <c r="C30" t="s">
        <v>47</v>
      </c>
      <c r="D30" s="1" t="s">
        <v>22</v>
      </c>
      <c r="E30" t="s">
        <v>46</v>
      </c>
      <c r="F30" s="1" t="s">
        <v>23</v>
      </c>
      <c r="G30" t="s">
        <v>45</v>
      </c>
    </row>
    <row r="32" spans="1:8" x14ac:dyDescent="0.55000000000000004">
      <c r="A32" s="5" t="s">
        <v>48</v>
      </c>
      <c r="B32" t="s">
        <v>7</v>
      </c>
      <c r="G32" s="3"/>
      <c r="H32" t="s">
        <v>8</v>
      </c>
    </row>
    <row r="33" spans="1:9" ht="9.5" customHeight="1" x14ac:dyDescent="0.55000000000000004"/>
    <row r="34" spans="1:9" x14ac:dyDescent="0.55000000000000004">
      <c r="B34" s="1" t="s">
        <v>21</v>
      </c>
      <c r="C34" t="s">
        <v>49</v>
      </c>
      <c r="D34" s="1" t="s">
        <v>22</v>
      </c>
      <c r="E34" t="s">
        <v>50</v>
      </c>
      <c r="F34" s="1" t="s">
        <v>23</v>
      </c>
      <c r="G34" t="s">
        <v>51</v>
      </c>
    </row>
    <row r="36" spans="1:9" x14ac:dyDescent="0.55000000000000004">
      <c r="A36" s="5" t="s">
        <v>52</v>
      </c>
      <c r="B36" t="s">
        <v>9</v>
      </c>
      <c r="H36" s="3"/>
      <c r="I36" t="s">
        <v>10</v>
      </c>
    </row>
    <row r="37" spans="1:9" ht="9.5" customHeight="1" x14ac:dyDescent="0.55000000000000004"/>
    <row r="38" spans="1:9" x14ac:dyDescent="0.55000000000000004">
      <c r="B38" s="1" t="s">
        <v>21</v>
      </c>
      <c r="C38" t="s">
        <v>78</v>
      </c>
      <c r="D38" s="1" t="s">
        <v>22</v>
      </c>
      <c r="E38" t="s">
        <v>79</v>
      </c>
      <c r="F38" s="1" t="s">
        <v>23</v>
      </c>
      <c r="G38" t="s">
        <v>85</v>
      </c>
    </row>
    <row r="40" spans="1:9" x14ac:dyDescent="0.55000000000000004">
      <c r="A40" s="5" t="s">
        <v>53</v>
      </c>
      <c r="B40" t="s">
        <v>11</v>
      </c>
      <c r="E40" s="17"/>
      <c r="F40" s="17"/>
      <c r="G40" t="s">
        <v>17</v>
      </c>
    </row>
    <row r="41" spans="1:9" ht="9.5" customHeight="1" x14ac:dyDescent="0.55000000000000004"/>
    <row r="42" spans="1:9" x14ac:dyDescent="0.55000000000000004">
      <c r="B42" s="1" t="s">
        <v>21</v>
      </c>
      <c r="C42" t="s">
        <v>55</v>
      </c>
      <c r="D42" s="1" t="s">
        <v>22</v>
      </c>
      <c r="E42" s="4" t="s">
        <v>56</v>
      </c>
      <c r="F42" s="1" t="s">
        <v>23</v>
      </c>
      <c r="G42" t="s">
        <v>54</v>
      </c>
    </row>
    <row r="50" spans="1:8" x14ac:dyDescent="0.55000000000000004">
      <c r="A50" s="5" t="s">
        <v>57</v>
      </c>
      <c r="B50" t="s">
        <v>12</v>
      </c>
      <c r="F50" s="17"/>
      <c r="G50" s="17"/>
      <c r="H50" t="s">
        <v>71</v>
      </c>
    </row>
    <row r="51" spans="1:8" ht="9.5" customHeight="1" x14ac:dyDescent="0.55000000000000004">
      <c r="F51" s="2"/>
      <c r="G51" s="2"/>
    </row>
    <row r="52" spans="1:8" x14ac:dyDescent="0.55000000000000004">
      <c r="B52" t="s">
        <v>72</v>
      </c>
      <c r="D52" s="3"/>
    </row>
    <row r="53" spans="1:8" x14ac:dyDescent="0.55000000000000004">
      <c r="B53" s="1" t="s">
        <v>21</v>
      </c>
      <c r="C53" t="s">
        <v>60</v>
      </c>
      <c r="D53" s="1" t="s">
        <v>22</v>
      </c>
      <c r="E53" s="4" t="s">
        <v>59</v>
      </c>
      <c r="F53" s="1" t="s">
        <v>23</v>
      </c>
      <c r="G53" t="s">
        <v>58</v>
      </c>
    </row>
    <row r="54" spans="1:8" x14ac:dyDescent="0.55000000000000004">
      <c r="B54" s="1" t="s">
        <v>21</v>
      </c>
      <c r="C54" t="s">
        <v>60</v>
      </c>
      <c r="D54" s="1" t="s">
        <v>22</v>
      </c>
      <c r="E54" s="4" t="s">
        <v>62</v>
      </c>
      <c r="F54" s="1" t="s">
        <v>23</v>
      </c>
      <c r="G54" t="s">
        <v>58</v>
      </c>
    </row>
    <row r="55" spans="1:8" x14ac:dyDescent="0.55000000000000004">
      <c r="B55" s="1"/>
      <c r="D55" s="1"/>
      <c r="E55" s="4"/>
      <c r="F55" s="1"/>
    </row>
    <row r="57" spans="1:8" x14ac:dyDescent="0.55000000000000004">
      <c r="A57" s="5" t="s">
        <v>61</v>
      </c>
      <c r="B57" t="s">
        <v>13</v>
      </c>
      <c r="F57" s="3"/>
      <c r="G57" t="s">
        <v>16</v>
      </c>
    </row>
    <row r="58" spans="1:8" ht="9.5" customHeight="1" x14ac:dyDescent="0.55000000000000004"/>
    <row r="59" spans="1:8" x14ac:dyDescent="0.55000000000000004">
      <c r="B59" s="1" t="s">
        <v>21</v>
      </c>
      <c r="C59" t="s">
        <v>63</v>
      </c>
      <c r="D59" s="1" t="s">
        <v>22</v>
      </c>
      <c r="E59" s="4" t="s">
        <v>64</v>
      </c>
      <c r="F59" s="1" t="s">
        <v>23</v>
      </c>
      <c r="G59" t="s">
        <v>65</v>
      </c>
    </row>
    <row r="61" spans="1:8" x14ac:dyDescent="0.55000000000000004">
      <c r="A61" s="5" t="s">
        <v>69</v>
      </c>
      <c r="B61" t="s">
        <v>14</v>
      </c>
      <c r="E61" s="3"/>
      <c r="F61" t="s">
        <v>15</v>
      </c>
    </row>
    <row r="62" spans="1:8" ht="9.5" customHeight="1" x14ac:dyDescent="0.55000000000000004"/>
    <row r="63" spans="1:8" x14ac:dyDescent="0.55000000000000004">
      <c r="B63" s="1" t="s">
        <v>21</v>
      </c>
      <c r="C63" t="s">
        <v>66</v>
      </c>
      <c r="D63" s="1" t="s">
        <v>22</v>
      </c>
      <c r="E63" s="4" t="s">
        <v>67</v>
      </c>
      <c r="F63" s="1" t="s">
        <v>23</v>
      </c>
      <c r="G63" t="s">
        <v>68</v>
      </c>
    </row>
    <row r="65" spans="1:7" x14ac:dyDescent="0.55000000000000004">
      <c r="A65" s="5" t="s">
        <v>70</v>
      </c>
      <c r="B65" t="s">
        <v>73</v>
      </c>
    </row>
    <row r="66" spans="1:7" x14ac:dyDescent="0.55000000000000004">
      <c r="B66" t="s">
        <v>74</v>
      </c>
      <c r="D66" s="3"/>
    </row>
    <row r="67" spans="1:7" ht="9.5" customHeight="1" x14ac:dyDescent="0.55000000000000004"/>
    <row r="68" spans="1:7" x14ac:dyDescent="0.55000000000000004">
      <c r="B68" s="1" t="s">
        <v>21</v>
      </c>
      <c r="C68" t="s">
        <v>80</v>
      </c>
      <c r="D68" s="1" t="s">
        <v>22</v>
      </c>
      <c r="E68" s="4" t="s">
        <v>81</v>
      </c>
      <c r="F68" s="1" t="s">
        <v>23</v>
      </c>
      <c r="G68" t="s">
        <v>82</v>
      </c>
    </row>
    <row r="83" spans="1:3" x14ac:dyDescent="0.55000000000000004">
      <c r="A83" t="s">
        <v>88</v>
      </c>
      <c r="C83" t="s">
        <v>87</v>
      </c>
    </row>
  </sheetData>
  <mergeCells count="4">
    <mergeCell ref="E8:F8"/>
    <mergeCell ref="D16:E16"/>
    <mergeCell ref="E40:F40"/>
    <mergeCell ref="F50:G50"/>
  </mergeCells>
  <phoneticPr fontId="1"/>
  <pageMargins left="0.7" right="0.7" top="0.75" bottom="0.75" header="0.3" footer="0.3"/>
  <pageSetup paperSize="9" scale="98" fitToHeight="0" orientation="portrait" horizontalDpi="4294967293" r:id="rId1"/>
  <rowBreaks count="1" manualBreakCount="1"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420AD-2B0D-43E7-8142-F9BFE76C3F6B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EXCELのインテラクティブワークシートをやりたい方</vt:lpstr>
      <vt:lpstr>プリントだけしたい方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Daniel</dc:creator>
  <cp:lastModifiedBy>Smith Daniel</cp:lastModifiedBy>
  <cp:lastPrinted>2022-11-15T14:17:20Z</cp:lastPrinted>
  <dcterms:created xsi:type="dcterms:W3CDTF">2021-08-23T02:16:59Z</dcterms:created>
  <dcterms:modified xsi:type="dcterms:W3CDTF">2022-11-15T14:17:20Z</dcterms:modified>
</cp:coreProperties>
</file>